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juhos/Library/Mobile Documents/com~apple~CloudDocs/Documents/SCR Insikt nr 1/"/>
    </mc:Choice>
  </mc:AlternateContent>
  <xr:revisionPtr revIDLastSave="0" documentId="8_{2EEFBAC7-BBE9-BC48-9DAB-333E043B5684}" xr6:coauthVersionLast="47" xr6:coauthVersionMax="47" xr10:uidLastSave="{00000000-0000-0000-0000-000000000000}"/>
  <bookViews>
    <workbookView xWindow="0" yWindow="500" windowWidth="29040" windowHeight="15840" xr2:uid="{09C3BDCD-6733-42C6-95CA-592543EEC1E1}"/>
  </bookViews>
  <sheets>
    <sheet name="Blad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Y8" i="1"/>
  <c r="A8" i="1"/>
  <c r="B7" i="1"/>
  <c r="B6" i="1"/>
  <c r="B5" i="1"/>
  <c r="J3" i="1"/>
  <c r="D3" i="1"/>
  <c r="J2" i="1"/>
</calcChain>
</file>

<file path=xl/sharedStrings.xml><?xml version="1.0" encoding="utf-8"?>
<sst xmlns="http://schemas.openxmlformats.org/spreadsheetml/2006/main" count="59" uniqueCount="58">
  <si>
    <t>Tabell</t>
  </si>
  <si>
    <t>Statistikrapport</t>
  </si>
  <si>
    <t>C364</t>
  </si>
  <si>
    <t>Anläggningstyp: Camping</t>
  </si>
  <si>
    <t>Kod</t>
  </si>
  <si>
    <t>Volym-</t>
  </si>
  <si>
    <t>Gästnätter</t>
  </si>
  <si>
    <t>Förändring</t>
  </si>
  <si>
    <t>Fördelning efter länder %</t>
  </si>
  <si>
    <t>Boendeform %</t>
  </si>
  <si>
    <t>Stugor &amp;</t>
  </si>
  <si>
    <t>Stanntid</t>
  </si>
  <si>
    <t>Svarsfrekvens</t>
  </si>
  <si>
    <t>andel %</t>
  </si>
  <si>
    <t>Procent</t>
  </si>
  <si>
    <t>SE</t>
  </si>
  <si>
    <t>NO</t>
  </si>
  <si>
    <t>DK</t>
  </si>
  <si>
    <t>FI</t>
  </si>
  <si>
    <t>DE</t>
  </si>
  <si>
    <t>GB</t>
  </si>
  <si>
    <t>NL</t>
  </si>
  <si>
    <t>FR</t>
  </si>
  <si>
    <t>PL</t>
  </si>
  <si>
    <t>ÖV</t>
  </si>
  <si>
    <t>Husvagn</t>
  </si>
  <si>
    <t>Husbil</t>
  </si>
  <si>
    <t>Tält</t>
  </si>
  <si>
    <t>övrigt boende</t>
  </si>
  <si>
    <t>Abs</t>
  </si>
  <si>
    <t>Vägd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</si>
  <si>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</si>
  <si>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</si>
  <si>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</si>
  <si>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</si>
  <si>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</si>
  <si>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</si>
  <si>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</si>
  <si>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</si>
  <si>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</si>
  <si>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</si>
  <si>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</si>
  <si>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</si>
  <si>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</si>
  <si>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</si>
  <si>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</si>
  <si>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</si>
  <si>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</si>
  <si>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</si>
  <si>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</si>
  <si>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</si>
  <si>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</si>
  <si>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</t>
  </si>
  <si>
    <t>Öland</t>
  </si>
  <si>
    <t>Övriga Kalmar</t>
  </si>
  <si>
    <t>Göteborg och Bohuslän</t>
  </si>
  <si>
    <t>Älvsborg</t>
  </si>
  <si>
    <t>Skaraborg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</si>
</sst>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;\ \-###\ ###\ ##0;\ &quot;-&quot;"/>
    <numFmt numFmtId="165" formatCode="mmmm"/>
    <numFmt numFmtId="166" formatCode="#\ ###\ ##0;\ \-#\ ###\ ##0;\ &quot;-&quot;"/>
    <numFmt numFmtId="167" formatCode="#\ ##0"/>
    <numFmt numFmtId="168" formatCode="###\ ###\ ##0.00;\ \-###\ ###\ ##0.00;\ &quot;-&quot;"/>
    <numFmt numFmtId="169" formatCode="###\ ###\ ##0.0;\ \-###\ ###\ ##0.0;\ &quot;-&quot;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/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6" fontId="6" fillId="0" borderId="0" xfId="0" applyNumberFormat="1" applyFont="1"/>
    <xf numFmtId="166" fontId="1" fillId="0" borderId="0" xfId="0" applyNumberFormat="1" applyFont="1"/>
    <xf numFmtId="165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49" fontId="7" fillId="0" borderId="0" xfId="0" applyNumberFormat="1" applyFont="1"/>
    <xf numFmtId="165" fontId="2" fillId="0" borderId="0" xfId="0" quotePrefix="1" applyNumberFormat="1" applyFont="1" applyAlignment="1">
      <alignment horizontal="left"/>
    </xf>
    <xf numFmtId="49" fontId="6" fillId="0" borderId="0" xfId="0" applyNumberFormat="1" applyFont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65" fontId="1" fillId="0" borderId="0" xfId="0" applyNumberFormat="1" applyFont="1"/>
    <xf numFmtId="164" fontId="3" fillId="0" borderId="0" xfId="0" applyNumberFormat="1" applyFont="1" applyAlignment="1">
      <alignment horizontal="left"/>
    </xf>
    <xf numFmtId="0" fontId="0" fillId="0" borderId="0" xfId="0"/>
    <xf numFmtId="166" fontId="6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368300</xdr:colOff>
          <xdr:row>2</xdr:row>
          <xdr:rowOff>101600</xdr:rowOff>
        </xdr:to>
        <xdr:sp macro="" textlink="">
          <xdr:nvSpPr>
            <xdr:cNvPr id="1025" name="Bild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Prod/RM/STT/INKV/PROD/GEM/SYSTEM/TAB/Uttagssystem/Meny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Prod/Rm/STT/Inkv/Prod/Gem/System/Tab/Uttagssystem/C36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Prod/RM/STT/Inkvartering/Produktion/SQL%20fr&#229;gor/SCR/C364%20M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Villkor"/>
      <sheetName val="Where"/>
      <sheetName val="Tabeller"/>
      <sheetName val="Redovisning"/>
      <sheetName val="Index"/>
      <sheetName val="vbaMain"/>
      <sheetName val="vbaMeny"/>
      <sheetName val="vbaTab"/>
      <sheetName val="vbaLogg"/>
      <sheetName val="vbaFunk"/>
      <sheetName val="vbaExec"/>
      <sheetName val="vbaGetD"/>
      <sheetName val="vbaData"/>
      <sheetName val="vbaSave"/>
      <sheetName val="vbaRed"/>
      <sheetName val="vbaSum"/>
      <sheetName val="Param"/>
      <sheetName val="Meny1"/>
    </sheetNames>
    <definedNames>
      <definedName name="Rubrik1" refersTo="='Villkor'!$B$13"/>
      <definedName name="Rubrik2" refersTo="='Villkor'!$B$14"/>
      <definedName name="Rubrik3" refersTo="='Villkor'!$B$15"/>
    </definedNames>
    <sheetDataSet>
      <sheetData sheetId="0"/>
      <sheetData sheetId="1">
        <row r="3">
          <cell r="C3" t="str">
            <v>Jan-Dec 2022</v>
          </cell>
        </row>
        <row r="4">
          <cell r="C4" t="str">
            <v>Hela Riket</v>
          </cell>
        </row>
        <row r="11">
          <cell r="C11" t="str">
            <v>Samtliga ÖPPNA anläggningar</v>
          </cell>
        </row>
        <row r="13">
          <cell r="B13" t="str">
            <v>Län</v>
          </cell>
        </row>
        <row r="14">
          <cell r="B14" t="str">
            <v xml:space="preserve"> </v>
          </cell>
        </row>
        <row r="15">
          <cell r="B15" t="str">
            <v xml:space="preserve"> </v>
          </cell>
        </row>
      </sheetData>
      <sheetData sheetId="2"/>
      <sheetData sheetId="3">
        <row r="13">
          <cell r="B13" t="str">
            <v>Tabell</v>
          </cell>
        </row>
        <row r="14">
          <cell r="B14" t="str">
            <v>Tabell</v>
          </cell>
        </row>
        <row r="15">
          <cell r="B15" t="str">
            <v>Tabell</v>
          </cell>
        </row>
      </sheetData>
      <sheetData sheetId="4">
        <row r="13">
          <cell r="B13" t="str">
            <v>Nationer Hotell [123]</v>
          </cell>
        </row>
        <row r="14">
          <cell r="B14" t="str">
            <v>Nationer Hotell [abc]</v>
          </cell>
        </row>
        <row r="15">
          <cell r="B15" t="str">
            <v>Nationer Vhem [123]</v>
          </cell>
        </row>
      </sheetData>
      <sheetData sheetId="5">
        <row r="13">
          <cell r="B13" t="str">
            <v>ANLGRP.Anlid = HR.Anlid</v>
          </cell>
        </row>
        <row r="14">
          <cell r="B14" t="str">
            <v>#N/A</v>
          </cell>
        </row>
        <row r="15">
          <cell r="B15" t="str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"/>
      <sheetName val="Data"/>
      <sheetName val="Sql"/>
      <sheetName val="SqlFråga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"/>
      <sheetName val="Data"/>
      <sheetName val="Sql"/>
      <sheetName val="SqlFråga"/>
    </sheetNames>
    <sheetDataSet>
      <sheetData sheetId="0"/>
      <sheetData sheetId="1">
        <row r="2">
          <cell r="AM2">
            <v>310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A0F1-3591-46F8-B7E4-179FACEBEF0C}">
  <dimension ref="A1:Y34"/>
  <sheetViews>
    <sheetView tabSelected="1" workbookViewId="0">
      <selection activeCell="J36" sqref="J36"/>
    </sheetView>
  </sheetViews>
  <sheetFormatPr baseColWidth="10" defaultColWidth="9.1640625" defaultRowHeight="12" x14ac:dyDescent="0.15"/>
  <cols>
    <col min="1" max="1" width="5.6640625" style="1" customWidth="1"/>
    <col min="2" max="2" width="15.83203125" style="48" customWidth="1"/>
    <col min="3" max="3" width="4.1640625" style="3" customWidth="1"/>
    <col min="4" max="5" width="9.83203125" style="8" customWidth="1"/>
    <col min="6" max="6" width="9.1640625" style="8"/>
    <col min="7" max="7" width="7.83203125" style="8" customWidth="1"/>
    <col min="8" max="8" width="6.33203125" style="8" customWidth="1"/>
    <col min="9" max="9" width="5.83203125" style="8" customWidth="1"/>
    <col min="10" max="11" width="5.33203125" style="8" customWidth="1"/>
    <col min="12" max="12" width="6.1640625" style="8" customWidth="1"/>
    <col min="13" max="17" width="5.33203125" style="8" customWidth="1"/>
    <col min="18" max="18" width="7.5" style="8" customWidth="1"/>
    <col min="19" max="20" width="7.5" style="1" customWidth="1"/>
    <col min="21" max="21" width="10.83203125" style="1" bestFit="1" customWidth="1"/>
    <col min="22" max="24" width="7.5" style="1" customWidth="1"/>
    <col min="25" max="25" width="0.33203125" style="1" customWidth="1"/>
    <col min="26" max="16384" width="9.1640625" style="1"/>
  </cols>
  <sheetData>
    <row r="1" spans="1:25" ht="15" x14ac:dyDescent="0.2">
      <c r="B1" s="2" t="s">
        <v>0</v>
      </c>
      <c r="D1" s="49" t="s">
        <v>1</v>
      </c>
      <c r="E1" s="50"/>
      <c r="F1" s="50"/>
      <c r="G1" s="50"/>
      <c r="H1" s="50"/>
      <c r="I1" s="50"/>
      <c r="J1" s="5"/>
      <c r="K1" s="6"/>
      <c r="L1" s="7"/>
      <c r="M1" s="7"/>
      <c r="P1" s="9"/>
      <c r="Q1" s="5"/>
      <c r="R1" s="5"/>
      <c r="S1" s="5"/>
    </row>
    <row r="2" spans="1:25" s="10" customFormat="1" ht="15" x14ac:dyDescent="0.2">
      <c r="B2" s="11" t="s">
        <v>2</v>
      </c>
      <c r="C2" s="12"/>
      <c r="D2" s="13" t="s">
        <v>3</v>
      </c>
      <c r="E2" s="14"/>
      <c r="G2" s="14"/>
      <c r="H2" s="14"/>
      <c r="I2" s="14"/>
      <c r="J2" s="15" t="str">
        <f>"Period: " &amp; [1]Villkor!$C$3</f>
        <v>Period: Jan-Dec 2022</v>
      </c>
      <c r="K2" s="6"/>
      <c r="L2" s="6"/>
      <c r="M2" s="51"/>
      <c r="N2" s="50"/>
      <c r="O2" s="50"/>
      <c r="P2" s="50"/>
      <c r="Q2" s="50"/>
      <c r="R2" s="8"/>
      <c r="S2" s="17"/>
    </row>
    <row r="3" spans="1:25" ht="15" x14ac:dyDescent="0.2">
      <c r="A3" s="18"/>
      <c r="B3" s="19"/>
      <c r="C3" s="20"/>
      <c r="D3" s="52" t="str">
        <f xml:space="preserve">  "Region(er): " &amp; [1]Villkor!$C$4</f>
        <v>Region(er): Hela Riket</v>
      </c>
      <c r="E3" s="52"/>
      <c r="F3" s="50"/>
      <c r="G3" s="50"/>
      <c r="H3" s="50"/>
      <c r="I3" s="50"/>
      <c r="J3" s="4" t="str">
        <f>"Population: " &amp; [1]Villkor!$C$11</f>
        <v>Population: Samtliga ÖPPNA anläggningar</v>
      </c>
      <c r="K3" s="6"/>
      <c r="L3" s="6"/>
      <c r="M3" s="16"/>
      <c r="N3"/>
      <c r="O3"/>
      <c r="P3"/>
      <c r="Q3"/>
      <c r="R3"/>
      <c r="S3" s="17"/>
    </row>
    <row r="4" spans="1:25" ht="16" thickBot="1" x14ac:dyDescent="0.25">
      <c r="A4" s="21"/>
      <c r="B4" s="21"/>
      <c r="C4" s="22"/>
      <c r="D4" s="13"/>
      <c r="E4" s="13"/>
      <c r="F4" s="13"/>
      <c r="G4" s="13"/>
      <c r="H4" s="13"/>
      <c r="I4" s="13"/>
      <c r="J4" s="1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15">
      <c r="A5" s="23"/>
      <c r="B5" s="23" t="str">
        <f>[1]!Rubrik1</f>
        <v>Län</v>
      </c>
      <c r="C5" s="24" t="s">
        <v>4</v>
      </c>
      <c r="D5" s="25" t="s">
        <v>5</v>
      </c>
      <c r="E5" s="26" t="s">
        <v>6</v>
      </c>
      <c r="F5" s="26" t="s">
        <v>7</v>
      </c>
      <c r="G5" s="26"/>
      <c r="H5" s="26" t="s">
        <v>8</v>
      </c>
      <c r="I5" s="27"/>
      <c r="J5" s="26"/>
      <c r="K5" s="26"/>
      <c r="L5" s="26"/>
      <c r="M5" s="26"/>
      <c r="N5" s="26"/>
      <c r="O5" s="26"/>
      <c r="P5" s="26"/>
      <c r="Q5" s="26"/>
      <c r="R5" s="26" t="s">
        <v>9</v>
      </c>
      <c r="S5" s="26"/>
      <c r="T5" s="26"/>
      <c r="U5" s="26" t="s">
        <v>10</v>
      </c>
      <c r="V5" s="27" t="s">
        <v>11</v>
      </c>
      <c r="W5" s="26" t="s">
        <v>12</v>
      </c>
      <c r="X5" s="26"/>
    </row>
    <row r="6" spans="1:25" x14ac:dyDescent="0.15">
      <c r="A6" s="28"/>
      <c r="B6" s="28" t="str">
        <f>[1]!Rubrik2</f>
        <v xml:space="preserve"> </v>
      </c>
      <c r="C6" s="29"/>
      <c r="D6" s="30" t="s">
        <v>13</v>
      </c>
      <c r="E6" s="30"/>
      <c r="F6" s="30" t="s">
        <v>6</v>
      </c>
      <c r="G6" s="30" t="s">
        <v>14</v>
      </c>
      <c r="H6" s="31" t="s">
        <v>15</v>
      </c>
      <c r="I6" s="31" t="s">
        <v>16</v>
      </c>
      <c r="J6" s="31" t="s">
        <v>17</v>
      </c>
      <c r="K6" s="31" t="s">
        <v>18</v>
      </c>
      <c r="L6" s="31" t="s">
        <v>19</v>
      </c>
      <c r="M6" s="31" t="s">
        <v>20</v>
      </c>
      <c r="N6" s="31" t="s">
        <v>21</v>
      </c>
      <c r="O6" s="31" t="s">
        <v>22</v>
      </c>
      <c r="P6" s="31" t="s">
        <v>23</v>
      </c>
      <c r="Q6" s="31" t="s">
        <v>24</v>
      </c>
      <c r="R6" s="30" t="s">
        <v>25</v>
      </c>
      <c r="S6" s="32" t="s">
        <v>26</v>
      </c>
      <c r="T6" s="33" t="s">
        <v>27</v>
      </c>
      <c r="U6" s="33" t="s">
        <v>28</v>
      </c>
      <c r="V6" s="34"/>
      <c r="W6" s="33" t="s">
        <v>29</v>
      </c>
      <c r="X6" s="33" t="s">
        <v>30</v>
      </c>
    </row>
    <row r="7" spans="1:25" x14ac:dyDescent="0.15">
      <c r="A7" s="35"/>
      <c r="B7" s="35" t="str">
        <f>[1]!Rubrik3</f>
        <v xml:space="preserve"> 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8"/>
      <c r="N7" s="37"/>
      <c r="O7" s="39"/>
      <c r="P7" s="39"/>
      <c r="Q7" s="37"/>
      <c r="R7" s="37"/>
      <c r="S7" s="40"/>
      <c r="T7" s="41"/>
      <c r="U7" s="41"/>
      <c r="V7" s="41"/>
      <c r="W7" s="41"/>
      <c r="X7" s="41"/>
    </row>
    <row r="8" spans="1:25" x14ac:dyDescent="0.15">
      <c r="A8" s="42" t="str">
        <f>MID([2]Data!B3,1,2)</f>
        <v/>
      </c>
      <c r="B8" s="43" t="s">
        <v>31</v>
      </c>
      <c r="C8" s="44">
        <v>1</v>
      </c>
      <c r="D8" s="45">
        <v>3.55</v>
      </c>
      <c r="E8" s="46">
        <v>608221</v>
      </c>
      <c r="F8" s="46">
        <v>16545</v>
      </c>
      <c r="G8" s="45">
        <v>2.7962939176170742</v>
      </c>
      <c r="H8" s="47">
        <v>73.66</v>
      </c>
      <c r="I8" s="47">
        <v>1.49</v>
      </c>
      <c r="J8" s="47">
        <v>0.6</v>
      </c>
      <c r="K8" s="47">
        <v>0.56999999999999995</v>
      </c>
      <c r="L8" s="47">
        <v>13.74</v>
      </c>
      <c r="M8" s="47">
        <v>0.37</v>
      </c>
      <c r="N8" s="47">
        <v>3.68</v>
      </c>
      <c r="O8" s="47">
        <v>1.19</v>
      </c>
      <c r="P8" s="47">
        <v>0.28000000000000003</v>
      </c>
      <c r="Q8" s="47">
        <v>4.42</v>
      </c>
      <c r="R8" s="47">
        <v>58.72</v>
      </c>
      <c r="S8" s="47">
        <v>23.85</v>
      </c>
      <c r="T8" s="47">
        <v>6.59</v>
      </c>
      <c r="U8" s="47">
        <v>10.84</v>
      </c>
      <c r="V8" s="47">
        <v>2.7620922512409005</v>
      </c>
      <c r="W8" s="47">
        <v>75.483870967741936</v>
      </c>
      <c r="X8" s="47">
        <v>81.270570014105147</v>
      </c>
      <c r="Y8" s="1">
        <f>[3]Data!AM2</f>
        <v>310</v>
      </c>
    </row>
    <row r="9" spans="1:25" x14ac:dyDescent="0.15">
      <c r="A9" s="42" t="str">
        <f>MID([2]Data!B4,1,2)</f>
        <v/>
      </c>
      <c r="B9" s="43" t="s">
        <v>32</v>
      </c>
      <c r="C9" s="44">
        <v>3</v>
      </c>
      <c r="D9" s="45">
        <v>1.8</v>
      </c>
      <c r="E9" s="46">
        <v>307864</v>
      </c>
      <c r="F9" s="46">
        <v>-15356</v>
      </c>
      <c r="G9" s="45">
        <v>-4.7509436297258834</v>
      </c>
      <c r="H9" s="47">
        <v>93.7</v>
      </c>
      <c r="I9" s="47">
        <v>0.88</v>
      </c>
      <c r="J9" s="47">
        <v>0.15</v>
      </c>
      <c r="K9" s="47">
        <v>0.26</v>
      </c>
      <c r="L9" s="47">
        <v>2.4900000000000002</v>
      </c>
      <c r="M9" s="47">
        <v>0.08</v>
      </c>
      <c r="N9" s="47">
        <v>0.96</v>
      </c>
      <c r="O9" s="47">
        <v>0.22</v>
      </c>
      <c r="P9" s="47">
        <v>0.1</v>
      </c>
      <c r="Q9" s="47">
        <v>1.1599999999999999</v>
      </c>
      <c r="R9" s="47">
        <v>70.349999999999994</v>
      </c>
      <c r="S9" s="47">
        <v>12.91</v>
      </c>
      <c r="T9" s="47">
        <v>3.86</v>
      </c>
      <c r="U9" s="47">
        <v>12.87</v>
      </c>
      <c r="V9" s="47">
        <v>2.7662973645667663</v>
      </c>
      <c r="W9" s="47">
        <v>65.853658536585371</v>
      </c>
      <c r="X9" s="47">
        <v>70.848979239501062</v>
      </c>
    </row>
    <row r="10" spans="1:25" x14ac:dyDescent="0.15">
      <c r="A10" s="42" t="str">
        <f>MID([2]Data!B5,1,2)</f>
        <v/>
      </c>
      <c r="B10" s="43" t="s">
        <v>33</v>
      </c>
      <c r="C10" s="44">
        <v>4</v>
      </c>
      <c r="D10" s="45">
        <v>1.82</v>
      </c>
      <c r="E10" s="46">
        <v>311174</v>
      </c>
      <c r="F10" s="46">
        <v>-13427</v>
      </c>
      <c r="G10" s="45">
        <v>-4.1364629190914384</v>
      </c>
      <c r="H10" s="47">
        <v>92.55</v>
      </c>
      <c r="I10" s="47">
        <v>0.66</v>
      </c>
      <c r="J10" s="47">
        <v>0.15</v>
      </c>
      <c r="K10" s="47">
        <v>0.18</v>
      </c>
      <c r="L10" s="47">
        <v>4.4800000000000004</v>
      </c>
      <c r="M10" s="47">
        <v>0.06</v>
      </c>
      <c r="N10" s="47">
        <v>0.82</v>
      </c>
      <c r="O10" s="47">
        <v>0.06</v>
      </c>
      <c r="P10" s="47">
        <v>0.04</v>
      </c>
      <c r="Q10" s="47">
        <v>1</v>
      </c>
      <c r="R10" s="47">
        <v>75.239999999999995</v>
      </c>
      <c r="S10" s="47">
        <v>14.07</v>
      </c>
      <c r="T10" s="47">
        <v>3.22</v>
      </c>
      <c r="U10" s="47">
        <v>7.47</v>
      </c>
      <c r="V10" s="47">
        <v>2.6694862182264276</v>
      </c>
      <c r="W10" s="47">
        <v>85.340314136125656</v>
      </c>
      <c r="X10" s="47">
        <v>84.719679135059721</v>
      </c>
    </row>
    <row r="11" spans="1:25" x14ac:dyDescent="0.15">
      <c r="A11" s="42" t="str">
        <f>MID([2]Data!B6,1,2)</f>
        <v/>
      </c>
      <c r="B11" s="43" t="s">
        <v>34</v>
      </c>
      <c r="C11" s="44">
        <v>5</v>
      </c>
      <c r="D11" s="45">
        <v>2.63</v>
      </c>
      <c r="E11" s="46">
        <v>450862</v>
      </c>
      <c r="F11" s="46">
        <v>3157</v>
      </c>
      <c r="G11" s="45">
        <v>0.7051518298879843</v>
      </c>
      <c r="H11" s="47">
        <v>82.61</v>
      </c>
      <c r="I11" s="47">
        <v>1.88</v>
      </c>
      <c r="J11" s="47">
        <v>0.7</v>
      </c>
      <c r="K11" s="47">
        <v>0.53</v>
      </c>
      <c r="L11" s="47">
        <v>10.07</v>
      </c>
      <c r="M11" s="47">
        <v>0.24</v>
      </c>
      <c r="N11" s="47">
        <v>1.95</v>
      </c>
      <c r="O11" s="47">
        <v>0.13</v>
      </c>
      <c r="P11" s="47">
        <v>0.19</v>
      </c>
      <c r="Q11" s="47">
        <v>1.7</v>
      </c>
      <c r="R11" s="47">
        <v>65.09</v>
      </c>
      <c r="S11" s="47">
        <v>18.55</v>
      </c>
      <c r="T11" s="47">
        <v>4.0999999999999996</v>
      </c>
      <c r="U11" s="47">
        <v>12.26</v>
      </c>
      <c r="V11" s="47">
        <v>2.4807667970705887</v>
      </c>
      <c r="W11" s="47">
        <v>78.596491228070178</v>
      </c>
      <c r="X11" s="47">
        <v>83.268794697366133</v>
      </c>
    </row>
    <row r="12" spans="1:25" x14ac:dyDescent="0.15">
      <c r="A12" s="42" t="str">
        <f>MID([2]Data!B7,1,2)</f>
        <v/>
      </c>
      <c r="B12" s="43" t="s">
        <v>35</v>
      </c>
      <c r="C12" s="44">
        <v>6</v>
      </c>
      <c r="D12" s="45">
        <v>2.64</v>
      </c>
      <c r="E12" s="46">
        <v>453111</v>
      </c>
      <c r="F12" s="46">
        <v>80203</v>
      </c>
      <c r="G12" s="45">
        <v>21.507449558604268</v>
      </c>
      <c r="H12" s="47">
        <v>74.14</v>
      </c>
      <c r="I12" s="47">
        <v>2.75</v>
      </c>
      <c r="J12" s="47">
        <v>2.2799999999999998</v>
      </c>
      <c r="K12" s="47">
        <v>0.51</v>
      </c>
      <c r="L12" s="47">
        <v>11.57</v>
      </c>
      <c r="M12" s="47">
        <v>0.19</v>
      </c>
      <c r="N12" s="47">
        <v>5.63</v>
      </c>
      <c r="O12" s="47">
        <v>0.35</v>
      </c>
      <c r="P12" s="47">
        <v>0.13</v>
      </c>
      <c r="Q12" s="47">
        <v>2.4500000000000002</v>
      </c>
      <c r="R12" s="47">
        <v>67.11</v>
      </c>
      <c r="S12" s="47">
        <v>14.61</v>
      </c>
      <c r="T12" s="47">
        <v>4.78</v>
      </c>
      <c r="U12" s="47">
        <v>13.5</v>
      </c>
      <c r="V12" s="47">
        <v>2.3665844919618513</v>
      </c>
      <c r="W12" s="47">
        <v>80.882352941176464</v>
      </c>
      <c r="X12" s="47">
        <v>81.652810617039123</v>
      </c>
    </row>
    <row r="13" spans="1:25" x14ac:dyDescent="0.15">
      <c r="A13" s="42" t="str">
        <f>MID([2]Data!B8,1,2)</f>
        <v/>
      </c>
      <c r="B13" s="43" t="s">
        <v>36</v>
      </c>
      <c r="C13" s="44">
        <v>7</v>
      </c>
      <c r="D13" s="45">
        <v>1.67</v>
      </c>
      <c r="E13" s="46">
        <v>286749</v>
      </c>
      <c r="F13" s="46">
        <v>17709</v>
      </c>
      <c r="G13" s="45">
        <v>6.5822925958965213</v>
      </c>
      <c r="H13" s="47">
        <v>34.369999999999997</v>
      </c>
      <c r="I13" s="47">
        <v>0.41</v>
      </c>
      <c r="J13" s="47">
        <v>5.0999999999999996</v>
      </c>
      <c r="K13" s="47">
        <v>7.0000000000000007E-2</v>
      </c>
      <c r="L13" s="47">
        <v>44.9</v>
      </c>
      <c r="M13" s="47">
        <v>0.14000000000000001</v>
      </c>
      <c r="N13" s="47">
        <v>10.11</v>
      </c>
      <c r="O13" s="47">
        <v>0.14000000000000001</v>
      </c>
      <c r="P13" s="47">
        <v>0.19</v>
      </c>
      <c r="Q13" s="47">
        <v>4.57</v>
      </c>
      <c r="R13" s="47">
        <v>45.72</v>
      </c>
      <c r="S13" s="47">
        <v>29.82</v>
      </c>
      <c r="T13" s="47">
        <v>17.86</v>
      </c>
      <c r="U13" s="47">
        <v>6.6</v>
      </c>
      <c r="V13" s="47">
        <v>2.7560359078851255</v>
      </c>
      <c r="W13" s="47">
        <v>63.713080168776372</v>
      </c>
      <c r="X13" s="47">
        <v>78.018988074562927</v>
      </c>
    </row>
    <row r="14" spans="1:25" x14ac:dyDescent="0.15">
      <c r="A14" s="42" t="str">
        <f>MID([2]Data!B9,1,2)</f>
        <v/>
      </c>
      <c r="B14" s="43" t="s">
        <v>37</v>
      </c>
      <c r="C14" s="44">
        <v>8</v>
      </c>
      <c r="D14" s="45">
        <v>10.63</v>
      </c>
      <c r="E14" s="46">
        <v>1821966</v>
      </c>
      <c r="F14" s="46">
        <v>-39342</v>
      </c>
      <c r="G14" s="45">
        <v>-2.113674899586742</v>
      </c>
      <c r="H14" s="47">
        <v>84.34</v>
      </c>
      <c r="I14" s="47">
        <v>2.2000000000000002</v>
      </c>
      <c r="J14" s="47">
        <v>1.27</v>
      </c>
      <c r="K14" s="47">
        <v>0.34</v>
      </c>
      <c r="L14" s="47">
        <v>8.92</v>
      </c>
      <c r="M14" s="47">
        <v>0.04</v>
      </c>
      <c r="N14" s="47">
        <v>1.1299999999999999</v>
      </c>
      <c r="O14" s="47">
        <v>7.0000000000000007E-2</v>
      </c>
      <c r="P14" s="47">
        <v>0.2</v>
      </c>
      <c r="Q14" s="47">
        <v>1.48</v>
      </c>
      <c r="R14" s="47">
        <v>74.33</v>
      </c>
      <c r="S14" s="47">
        <v>9.56</v>
      </c>
      <c r="T14" s="47">
        <v>5.09</v>
      </c>
      <c r="U14" s="47">
        <v>11.02</v>
      </c>
      <c r="V14" s="47">
        <v>3.1179681831250083</v>
      </c>
      <c r="W14" s="47">
        <v>67.621145374449341</v>
      </c>
      <c r="X14" s="47">
        <v>81.459111499642376</v>
      </c>
    </row>
    <row r="15" spans="1:25" x14ac:dyDescent="0.15">
      <c r="A15" s="42" t="str">
        <f>MID([2]Data!B10,1,2)</f>
        <v/>
      </c>
      <c r="B15" s="43" t="s">
        <v>38</v>
      </c>
      <c r="C15" s="44">
        <v>9</v>
      </c>
      <c r="D15" s="45">
        <v>1.63</v>
      </c>
      <c r="E15" s="46">
        <v>279859</v>
      </c>
      <c r="F15" s="46">
        <v>-24300</v>
      </c>
      <c r="G15" s="45">
        <v>-7.9892424685772898</v>
      </c>
      <c r="H15" s="47">
        <v>88.77</v>
      </c>
      <c r="I15" s="47">
        <v>1.41</v>
      </c>
      <c r="J15" s="47">
        <v>0.88</v>
      </c>
      <c r="K15" s="47">
        <v>0.41</v>
      </c>
      <c r="L15" s="47">
        <v>5.96</v>
      </c>
      <c r="M15" s="47">
        <v>0.17</v>
      </c>
      <c r="N15" s="47">
        <v>1.19</v>
      </c>
      <c r="O15" s="47">
        <v>0.2</v>
      </c>
      <c r="P15" s="47">
        <v>0.16</v>
      </c>
      <c r="Q15" s="47">
        <v>0.85</v>
      </c>
      <c r="R15" s="47">
        <v>41.32</v>
      </c>
      <c r="S15" s="47">
        <v>20.91</v>
      </c>
      <c r="T15" s="47">
        <v>15.25</v>
      </c>
      <c r="U15" s="47">
        <v>22.51</v>
      </c>
      <c r="V15" s="47">
        <v>2.987999273977429</v>
      </c>
      <c r="W15" s="47">
        <v>71.09375</v>
      </c>
      <c r="X15" s="47">
        <v>76.268568907192233</v>
      </c>
    </row>
    <row r="16" spans="1:25" x14ac:dyDescent="0.15">
      <c r="A16" s="42" t="str">
        <f>MID([2]Data!B11,1,2)</f>
        <v/>
      </c>
      <c r="B16" s="43" t="s">
        <v>39</v>
      </c>
      <c r="C16" s="44">
        <v>10</v>
      </c>
      <c r="D16" s="45">
        <v>2.69</v>
      </c>
      <c r="E16" s="46">
        <v>460855</v>
      </c>
      <c r="F16" s="46">
        <v>4813</v>
      </c>
      <c r="G16" s="45">
        <v>1.0553852496042031</v>
      </c>
      <c r="H16" s="47">
        <v>82.44</v>
      </c>
      <c r="I16" s="47">
        <v>0.51</v>
      </c>
      <c r="J16" s="47">
        <v>2.2400000000000002</v>
      </c>
      <c r="K16" s="47">
        <v>0.06</v>
      </c>
      <c r="L16" s="47">
        <v>9.84</v>
      </c>
      <c r="M16" s="47">
        <v>0.06</v>
      </c>
      <c r="N16" s="47">
        <v>2.8</v>
      </c>
      <c r="O16" s="47">
        <v>0.09</v>
      </c>
      <c r="P16" s="47">
        <v>0.34</v>
      </c>
      <c r="Q16" s="47">
        <v>1.61</v>
      </c>
      <c r="R16" s="47">
        <v>67.11</v>
      </c>
      <c r="S16" s="47">
        <v>13.87</v>
      </c>
      <c r="T16" s="47">
        <v>5.34</v>
      </c>
      <c r="U16" s="47">
        <v>13.68</v>
      </c>
      <c r="V16" s="47">
        <v>2.7771550815029076</v>
      </c>
      <c r="W16" s="47">
        <v>73.366834170854275</v>
      </c>
      <c r="X16" s="47">
        <v>82.913138311521678</v>
      </c>
    </row>
    <row r="17" spans="1:24" x14ac:dyDescent="0.15">
      <c r="A17" s="42" t="str">
        <f>MID([2]Data!B12,1,2)</f>
        <v/>
      </c>
      <c r="B17" s="43" t="s">
        <v>40</v>
      </c>
      <c r="C17" s="44">
        <v>12</v>
      </c>
      <c r="D17" s="45">
        <v>9.24</v>
      </c>
      <c r="E17" s="46">
        <v>1582804</v>
      </c>
      <c r="F17" s="46">
        <v>94680</v>
      </c>
      <c r="G17" s="45">
        <v>6.3623730280541135</v>
      </c>
      <c r="H17" s="47">
        <v>80.61</v>
      </c>
      <c r="I17" s="47">
        <v>1.07</v>
      </c>
      <c r="J17" s="47">
        <v>2.0499999999999998</v>
      </c>
      <c r="K17" s="47">
        <v>0.13</v>
      </c>
      <c r="L17" s="47">
        <v>10.54</v>
      </c>
      <c r="M17" s="47">
        <v>0.16</v>
      </c>
      <c r="N17" s="47">
        <v>2.48</v>
      </c>
      <c r="O17" s="47">
        <v>0.2</v>
      </c>
      <c r="P17" s="47">
        <v>0.21</v>
      </c>
      <c r="Q17" s="47">
        <v>2.5299999999999998</v>
      </c>
      <c r="R17" s="47">
        <v>73.72</v>
      </c>
      <c r="S17" s="47">
        <v>11.29</v>
      </c>
      <c r="T17" s="47">
        <v>5.57</v>
      </c>
      <c r="U17" s="47">
        <v>9.42</v>
      </c>
      <c r="V17" s="47">
        <v>2.5949563409699747</v>
      </c>
      <c r="W17" s="47">
        <v>78.694817658349322</v>
      </c>
      <c r="X17" s="47">
        <v>91.771984622777509</v>
      </c>
    </row>
    <row r="18" spans="1:24" x14ac:dyDescent="0.15">
      <c r="A18" s="42" t="str">
        <f>MID([2]Data!B13,1,2)</f>
        <v/>
      </c>
      <c r="B18" s="43" t="s">
        <v>41</v>
      </c>
      <c r="C18" s="44">
        <v>13</v>
      </c>
      <c r="D18" s="45">
        <v>9.69</v>
      </c>
      <c r="E18" s="46">
        <v>1660775</v>
      </c>
      <c r="F18" s="46">
        <v>31656</v>
      </c>
      <c r="G18" s="45">
        <v>1.9431361367708559</v>
      </c>
      <c r="H18" s="47">
        <v>90.81</v>
      </c>
      <c r="I18" s="47">
        <v>3.56</v>
      </c>
      <c r="J18" s="47">
        <v>0.6</v>
      </c>
      <c r="K18" s="47">
        <v>0.09</v>
      </c>
      <c r="L18" s="47">
        <v>3.22</v>
      </c>
      <c r="M18" s="47">
        <v>0.03</v>
      </c>
      <c r="N18" s="47">
        <v>0.89</v>
      </c>
      <c r="O18" s="47">
        <v>0.09</v>
      </c>
      <c r="P18" s="47">
        <v>0.03</v>
      </c>
      <c r="Q18" s="47">
        <v>0.68</v>
      </c>
      <c r="R18" s="47">
        <v>67.42</v>
      </c>
      <c r="S18" s="47">
        <v>9.82</v>
      </c>
      <c r="T18" s="47">
        <v>3.47</v>
      </c>
      <c r="U18" s="47">
        <v>19.3</v>
      </c>
      <c r="V18" s="47">
        <v>2.7821892312511833</v>
      </c>
      <c r="W18" s="47">
        <v>88.62433862433862</v>
      </c>
      <c r="X18" s="47">
        <v>95.324935491948736</v>
      </c>
    </row>
    <row r="19" spans="1:24" x14ac:dyDescent="0.15">
      <c r="A19" s="42" t="str">
        <f>MID([2]Data!B14,1,2)</f>
        <v/>
      </c>
      <c r="B19" s="43" t="s">
        <v>42</v>
      </c>
      <c r="C19" s="44">
        <v>14</v>
      </c>
      <c r="D19" s="45">
        <v>19.579999999999998</v>
      </c>
      <c r="E19" s="46">
        <v>3354976</v>
      </c>
      <c r="F19" s="46">
        <v>625581</v>
      </c>
      <c r="G19" s="45">
        <v>22.920134315480169</v>
      </c>
      <c r="H19" s="47">
        <v>71.64</v>
      </c>
      <c r="I19" s="47">
        <v>18.37</v>
      </c>
      <c r="J19" s="47">
        <v>0.8</v>
      </c>
      <c r="K19" s="47">
        <v>0.09</v>
      </c>
      <c r="L19" s="47">
        <v>5.45</v>
      </c>
      <c r="M19" s="47">
        <v>0.17</v>
      </c>
      <c r="N19" s="47">
        <v>1.56</v>
      </c>
      <c r="O19" s="47">
        <v>0.19</v>
      </c>
      <c r="P19" s="47">
        <v>0.39</v>
      </c>
      <c r="Q19" s="47">
        <v>1.35</v>
      </c>
      <c r="R19" s="47">
        <v>66.77</v>
      </c>
      <c r="S19" s="47">
        <v>12.29</v>
      </c>
      <c r="T19" s="47">
        <v>5.14</v>
      </c>
      <c r="U19" s="47">
        <v>15.8</v>
      </c>
      <c r="V19" s="47">
        <v>2.6083592486627691</v>
      </c>
      <c r="W19" s="47">
        <v>78.586065573770497</v>
      </c>
      <c r="X19" s="47">
        <v>83.79209289466408</v>
      </c>
    </row>
    <row r="20" spans="1:24" x14ac:dyDescent="0.15">
      <c r="A20" s="42" t="str">
        <f>MID([2]Data!B15,1,2)</f>
        <v/>
      </c>
      <c r="B20" s="43" t="s">
        <v>43</v>
      </c>
      <c r="C20" s="44">
        <v>17</v>
      </c>
      <c r="D20" s="45">
        <v>5.21</v>
      </c>
      <c r="E20" s="46">
        <v>893295</v>
      </c>
      <c r="F20" s="46">
        <v>292434</v>
      </c>
      <c r="G20" s="45">
        <v>48.669159755750499</v>
      </c>
      <c r="H20" s="47">
        <v>46.27</v>
      </c>
      <c r="I20" s="47">
        <v>35.69</v>
      </c>
      <c r="J20" s="47">
        <v>0.9</v>
      </c>
      <c r="K20" s="47">
        <v>0.15</v>
      </c>
      <c r="L20" s="47">
        <v>8.59</v>
      </c>
      <c r="M20" s="47">
        <v>0.13</v>
      </c>
      <c r="N20" s="47">
        <v>5.03</v>
      </c>
      <c r="O20" s="47">
        <v>0.19</v>
      </c>
      <c r="P20" s="47">
        <v>0.23</v>
      </c>
      <c r="Q20" s="47">
        <v>2.8</v>
      </c>
      <c r="R20" s="47">
        <v>63.99</v>
      </c>
      <c r="S20" s="47">
        <v>14.5</v>
      </c>
      <c r="T20" s="47">
        <v>4.18</v>
      </c>
      <c r="U20" s="47">
        <v>17.329999999999998</v>
      </c>
      <c r="V20" s="47">
        <v>2.5761783637873754</v>
      </c>
      <c r="W20" s="47">
        <v>63.269639065817408</v>
      </c>
      <c r="X20" s="47">
        <v>78.296935278242302</v>
      </c>
    </row>
    <row r="21" spans="1:24" x14ac:dyDescent="0.15">
      <c r="A21" s="42" t="str">
        <f>MID([2]Data!B16,1,2)</f>
        <v/>
      </c>
      <c r="B21" s="43" t="s">
        <v>44</v>
      </c>
      <c r="C21" s="44">
        <v>18</v>
      </c>
      <c r="D21" s="45">
        <v>2.73</v>
      </c>
      <c r="E21" s="46">
        <v>468031</v>
      </c>
      <c r="F21" s="46">
        <v>80105</v>
      </c>
      <c r="G21" s="45">
        <v>20.649556874249214</v>
      </c>
      <c r="H21" s="47">
        <v>75.319999999999993</v>
      </c>
      <c r="I21" s="47">
        <v>12.7</v>
      </c>
      <c r="J21" s="47">
        <v>0.44</v>
      </c>
      <c r="K21" s="47">
        <v>0.39</v>
      </c>
      <c r="L21" s="47">
        <v>6</v>
      </c>
      <c r="M21" s="47">
        <v>0.1</v>
      </c>
      <c r="N21" s="47">
        <v>3.36</v>
      </c>
      <c r="O21" s="47">
        <v>0.09</v>
      </c>
      <c r="P21" s="47">
        <v>0.04</v>
      </c>
      <c r="Q21" s="47">
        <v>1.57</v>
      </c>
      <c r="R21" s="47">
        <v>62.58</v>
      </c>
      <c r="S21" s="47">
        <v>17.03</v>
      </c>
      <c r="T21" s="47">
        <v>6.49</v>
      </c>
      <c r="U21" s="47">
        <v>13.9</v>
      </c>
      <c r="V21" s="47">
        <v>2.7744870799272041</v>
      </c>
      <c r="W21" s="47">
        <v>69.014084507042256</v>
      </c>
      <c r="X21" s="47">
        <v>83.483790797119994</v>
      </c>
    </row>
    <row r="22" spans="1:24" x14ac:dyDescent="0.15">
      <c r="A22" s="42" t="str">
        <f>MID([2]Data!B17,1,2)</f>
        <v/>
      </c>
      <c r="B22" s="43" t="s">
        <v>45</v>
      </c>
      <c r="C22" s="44">
        <v>19</v>
      </c>
      <c r="D22" s="45">
        <v>1.51</v>
      </c>
      <c r="E22" s="46">
        <v>258878</v>
      </c>
      <c r="F22" s="46">
        <v>-2144</v>
      </c>
      <c r="G22" s="45">
        <v>-0.82138670303652561</v>
      </c>
      <c r="H22" s="47">
        <v>95.86</v>
      </c>
      <c r="I22" s="47">
        <v>1.26</v>
      </c>
      <c r="J22" s="47">
        <v>0.19</v>
      </c>
      <c r="K22" s="47">
        <v>0.22</v>
      </c>
      <c r="L22" s="47">
        <v>1.2</v>
      </c>
      <c r="M22" s="47">
        <v>0.08</v>
      </c>
      <c r="N22" s="47">
        <v>0.69</v>
      </c>
      <c r="O22" s="47">
        <v>0.03</v>
      </c>
      <c r="P22" s="47">
        <v>0.03</v>
      </c>
      <c r="Q22" s="47">
        <v>0.42</v>
      </c>
      <c r="R22" s="47">
        <v>75.48</v>
      </c>
      <c r="S22" s="47">
        <v>11.41</v>
      </c>
      <c r="T22" s="47">
        <v>1.99</v>
      </c>
      <c r="U22" s="47">
        <v>11.12</v>
      </c>
      <c r="V22" s="47">
        <v>2.8408484861786296</v>
      </c>
      <c r="W22" s="47">
        <v>81.343283582089555</v>
      </c>
      <c r="X22" s="47">
        <v>78.26481944129003</v>
      </c>
    </row>
    <row r="23" spans="1:24" x14ac:dyDescent="0.15">
      <c r="A23" s="42" t="str">
        <f>MID([2]Data!B18,1,2)</f>
        <v/>
      </c>
      <c r="B23" s="43" t="s">
        <v>46</v>
      </c>
      <c r="C23" s="44">
        <v>20</v>
      </c>
      <c r="D23" s="45">
        <v>6.98</v>
      </c>
      <c r="E23" s="46">
        <v>1196312</v>
      </c>
      <c r="F23" s="46">
        <v>241655</v>
      </c>
      <c r="G23" s="45">
        <v>25.313280057654215</v>
      </c>
      <c r="H23" s="47">
        <v>83.75</v>
      </c>
      <c r="I23" s="47">
        <v>8.8000000000000007</v>
      </c>
      <c r="J23" s="47">
        <v>0.39</v>
      </c>
      <c r="K23" s="47">
        <v>0.12</v>
      </c>
      <c r="L23" s="47">
        <v>3.12</v>
      </c>
      <c r="M23" s="47">
        <v>0.05</v>
      </c>
      <c r="N23" s="47">
        <v>2.35</v>
      </c>
      <c r="O23" s="47">
        <v>0.13</v>
      </c>
      <c r="P23" s="47">
        <v>7.0000000000000007E-2</v>
      </c>
      <c r="Q23" s="47">
        <v>1.21</v>
      </c>
      <c r="R23" s="47">
        <v>77.5</v>
      </c>
      <c r="S23" s="47">
        <v>5.99</v>
      </c>
      <c r="T23" s="47">
        <v>2.25</v>
      </c>
      <c r="U23" s="47">
        <v>14.25</v>
      </c>
      <c r="V23" s="47">
        <v>2.8942635463868642</v>
      </c>
      <c r="W23" s="47">
        <v>63.079470198675494</v>
      </c>
      <c r="X23" s="47">
        <v>83.6047502699017</v>
      </c>
    </row>
    <row r="24" spans="1:24" x14ac:dyDescent="0.15">
      <c r="A24" s="42" t="str">
        <f>MID([2]Data!B19,1,2)</f>
        <v/>
      </c>
      <c r="B24" s="43" t="s">
        <v>47</v>
      </c>
      <c r="C24" s="44">
        <v>21</v>
      </c>
      <c r="D24" s="45">
        <v>2.2799999999999998</v>
      </c>
      <c r="E24" s="46">
        <v>390854</v>
      </c>
      <c r="F24" s="46">
        <v>-1127</v>
      </c>
      <c r="G24" s="45">
        <v>-0.28751393562443078</v>
      </c>
      <c r="H24" s="47">
        <v>85.98</v>
      </c>
      <c r="I24" s="47">
        <v>3.39</v>
      </c>
      <c r="J24" s="47">
        <v>0.73</v>
      </c>
      <c r="K24" s="47">
        <v>0.3</v>
      </c>
      <c r="L24" s="47">
        <v>4.76</v>
      </c>
      <c r="M24" s="47">
        <v>0.06</v>
      </c>
      <c r="N24" s="47">
        <v>2.02</v>
      </c>
      <c r="O24" s="47">
        <v>0.16</v>
      </c>
      <c r="P24" s="47">
        <v>0.12</v>
      </c>
      <c r="Q24" s="47">
        <v>2.4700000000000002</v>
      </c>
      <c r="R24" s="47">
        <v>49.41</v>
      </c>
      <c r="S24" s="47">
        <v>29.52</v>
      </c>
      <c r="T24" s="47">
        <v>7.17</v>
      </c>
      <c r="U24" s="47">
        <v>13.9</v>
      </c>
      <c r="V24" s="47">
        <v>2.5747788222738981</v>
      </c>
      <c r="W24" s="47">
        <v>71.64556962025317</v>
      </c>
      <c r="X24" s="47">
        <v>65.679358717434866</v>
      </c>
    </row>
    <row r="25" spans="1:24" x14ac:dyDescent="0.15">
      <c r="A25" s="42" t="str">
        <f>MID([2]Data!B20,1,2)</f>
        <v/>
      </c>
      <c r="B25" s="43" t="s">
        <v>48</v>
      </c>
      <c r="C25" s="44">
        <v>22</v>
      </c>
      <c r="D25" s="45">
        <v>2.0299999999999998</v>
      </c>
      <c r="E25" s="46">
        <v>348549</v>
      </c>
      <c r="F25" s="46">
        <v>2840</v>
      </c>
      <c r="G25" s="45">
        <v>0.82150016343225085</v>
      </c>
      <c r="H25" s="47">
        <v>79.430000000000007</v>
      </c>
      <c r="I25" s="47">
        <v>8.59</v>
      </c>
      <c r="J25" s="47">
        <v>0.3</v>
      </c>
      <c r="K25" s="47">
        <v>0.59</v>
      </c>
      <c r="L25" s="47">
        <v>6.23</v>
      </c>
      <c r="M25" s="47">
        <v>0.14000000000000001</v>
      </c>
      <c r="N25" s="47">
        <v>2.21</v>
      </c>
      <c r="O25" s="47">
        <v>0.3</v>
      </c>
      <c r="P25" s="47">
        <v>0.13</v>
      </c>
      <c r="Q25" s="47">
        <v>2.08</v>
      </c>
      <c r="R25" s="47">
        <v>54.58</v>
      </c>
      <c r="S25" s="47">
        <v>19.16</v>
      </c>
      <c r="T25" s="47">
        <v>4.17</v>
      </c>
      <c r="U25" s="47">
        <v>22.09</v>
      </c>
      <c r="V25" s="47">
        <v>2.4834094520167294</v>
      </c>
      <c r="W25" s="47">
        <v>50.25</v>
      </c>
      <c r="X25" s="47">
        <v>64.950111321843821</v>
      </c>
    </row>
    <row r="26" spans="1:24" x14ac:dyDescent="0.15">
      <c r="A26" s="42" t="str">
        <f>MID([2]Data!B21,1,2)</f>
        <v/>
      </c>
      <c r="B26" s="43" t="s">
        <v>49</v>
      </c>
      <c r="C26" s="44">
        <v>23</v>
      </c>
      <c r="D26" s="45">
        <v>3.31</v>
      </c>
      <c r="E26" s="46">
        <v>567047</v>
      </c>
      <c r="F26" s="46">
        <v>14757</v>
      </c>
      <c r="G26" s="45">
        <v>2.6719658150609282</v>
      </c>
      <c r="H26" s="47">
        <v>69.2</v>
      </c>
      <c r="I26" s="47">
        <v>17.579999999999998</v>
      </c>
      <c r="J26" s="47">
        <v>0.32</v>
      </c>
      <c r="K26" s="47">
        <v>0.32</v>
      </c>
      <c r="L26" s="47">
        <v>5.26</v>
      </c>
      <c r="M26" s="47">
        <v>0.14000000000000001</v>
      </c>
      <c r="N26" s="47">
        <v>2.69</v>
      </c>
      <c r="O26" s="47">
        <v>0.28000000000000003</v>
      </c>
      <c r="P26" s="47">
        <v>0.75</v>
      </c>
      <c r="Q26" s="47">
        <v>3.45</v>
      </c>
      <c r="R26" s="47">
        <v>63.27</v>
      </c>
      <c r="S26" s="47">
        <v>13.71</v>
      </c>
      <c r="T26" s="47">
        <v>2.81</v>
      </c>
      <c r="U26" s="47">
        <v>20.22</v>
      </c>
      <c r="V26" s="47">
        <v>2.6012642839776321</v>
      </c>
      <c r="W26" s="47">
        <v>54.675324675324674</v>
      </c>
      <c r="X26" s="47">
        <v>70.012366034624904</v>
      </c>
    </row>
    <row r="27" spans="1:24" x14ac:dyDescent="0.15">
      <c r="A27" s="42" t="str">
        <f>MID([2]Data!B22,1,2)</f>
        <v/>
      </c>
      <c r="B27" s="43" t="s">
        <v>50</v>
      </c>
      <c r="C27" s="44">
        <v>24</v>
      </c>
      <c r="D27" s="45">
        <v>3.79</v>
      </c>
      <c r="E27" s="46">
        <v>649537</v>
      </c>
      <c r="F27" s="46">
        <v>53681</v>
      </c>
      <c r="G27" s="45">
        <v>9.0090558792728448</v>
      </c>
      <c r="H27" s="47">
        <v>57.54</v>
      </c>
      <c r="I27" s="47">
        <v>29.56</v>
      </c>
      <c r="J27" s="47">
        <v>0.25</v>
      </c>
      <c r="K27" s="47">
        <v>1.1599999999999999</v>
      </c>
      <c r="L27" s="47">
        <v>4.26</v>
      </c>
      <c r="M27" s="47">
        <v>1.69</v>
      </c>
      <c r="N27" s="47">
        <v>0.97</v>
      </c>
      <c r="O27" s="47">
        <v>0.35</v>
      </c>
      <c r="P27" s="47">
        <v>0.42</v>
      </c>
      <c r="Q27" s="47">
        <v>3.81</v>
      </c>
      <c r="R27" s="47">
        <v>57.82</v>
      </c>
      <c r="S27" s="47">
        <v>9.6</v>
      </c>
      <c r="T27" s="47">
        <v>2.4300000000000002</v>
      </c>
      <c r="U27" s="47">
        <v>30.15</v>
      </c>
      <c r="V27" s="47">
        <v>2.9708194786840409</v>
      </c>
      <c r="W27" s="47">
        <v>69.42909760589319</v>
      </c>
      <c r="X27" s="47">
        <v>79.042472506636329</v>
      </c>
    </row>
    <row r="28" spans="1:24" x14ac:dyDescent="0.15">
      <c r="A28" s="42" t="str">
        <f>MID([2]Data!B23,1,2)</f>
        <v/>
      </c>
      <c r="B28" s="43" t="s">
        <v>51</v>
      </c>
      <c r="C28" s="44">
        <v>25</v>
      </c>
      <c r="D28" s="45">
        <v>4.58</v>
      </c>
      <c r="E28" s="46">
        <v>784260</v>
      </c>
      <c r="F28" s="46">
        <v>215299</v>
      </c>
      <c r="G28" s="45">
        <v>37.840730735498568</v>
      </c>
      <c r="H28" s="47">
        <v>57.16</v>
      </c>
      <c r="I28" s="47">
        <v>34.090000000000003</v>
      </c>
      <c r="J28" s="47">
        <v>0.35</v>
      </c>
      <c r="K28" s="47">
        <v>1.45</v>
      </c>
      <c r="L28" s="47">
        <v>3.45</v>
      </c>
      <c r="M28" s="47">
        <v>0.13</v>
      </c>
      <c r="N28" s="47">
        <v>1.1499999999999999</v>
      </c>
      <c r="O28" s="47">
        <v>0.27</v>
      </c>
      <c r="P28" s="47">
        <v>0.15</v>
      </c>
      <c r="Q28" s="47">
        <v>1.81</v>
      </c>
      <c r="R28" s="47">
        <v>70</v>
      </c>
      <c r="S28" s="47">
        <v>16.28</v>
      </c>
      <c r="T28" s="47">
        <v>2.02</v>
      </c>
      <c r="U28" s="47">
        <v>11.69</v>
      </c>
      <c r="V28" s="47">
        <v>2.9611925420810583</v>
      </c>
      <c r="W28" s="47">
        <v>56.721915285451196</v>
      </c>
      <c r="X28" s="47">
        <v>71.71328056288479</v>
      </c>
    </row>
    <row r="29" spans="1:24" x14ac:dyDescent="0.15">
      <c r="A29" s="42" t="str">
        <f>MID([2]Data!B24,1,2)</f>
        <v/>
      </c>
      <c r="B29" s="43" t="s">
        <v>52</v>
      </c>
      <c r="C29" s="44">
        <v>0</v>
      </c>
      <c r="D29" s="45">
        <v>100</v>
      </c>
      <c r="E29" s="46">
        <v>17135979</v>
      </c>
      <c r="F29" s="46">
        <v>1679419</v>
      </c>
      <c r="G29" s="45">
        <v>10.86541248505489</v>
      </c>
      <c r="H29" s="47">
        <v>76.022338729523412</v>
      </c>
      <c r="I29" s="47">
        <v>10.876694001550772</v>
      </c>
      <c r="J29" s="47">
        <v>0.95324579937918907</v>
      </c>
      <c r="K29" s="47">
        <v>0.30884725057144385</v>
      </c>
      <c r="L29" s="47">
        <v>7.1767478239790092</v>
      </c>
      <c r="M29" s="47">
        <v>0.18274415485686579</v>
      </c>
      <c r="N29" s="47">
        <v>2.1661441111710049</v>
      </c>
      <c r="O29" s="47">
        <v>0.20643699434972465</v>
      </c>
      <c r="P29" s="47">
        <v>0.22773137151953793</v>
      </c>
      <c r="Q29" s="47">
        <v>1.879069763099033</v>
      </c>
      <c r="R29" s="47">
        <v>67.087728107043077</v>
      </c>
      <c r="S29" s="47">
        <v>13.276358473595234</v>
      </c>
      <c r="T29" s="47">
        <v>4.7936508325552918</v>
      </c>
      <c r="U29" s="47">
        <v>14.84226258680639</v>
      </c>
      <c r="V29" s="47">
        <v>2.7304329883108771</v>
      </c>
      <c r="W29" s="47">
        <v>69.382022471910119</v>
      </c>
      <c r="X29" s="47">
        <v>81.756605182677205</v>
      </c>
    </row>
    <row r="30" spans="1:24" x14ac:dyDescent="0.15">
      <c r="A30" s="42" t="str">
        <f>MID([2]Data!B25,1,2)</f>
        <v/>
      </c>
      <c r="B30" s="43" t="s">
        <v>53</v>
      </c>
      <c r="C30" s="44">
        <v>180383</v>
      </c>
      <c r="D30" s="45">
        <v>6.7392181094526311</v>
      </c>
      <c r="E30" s="46">
        <v>1154831</v>
      </c>
      <c r="F30" s="46">
        <v>-75550</v>
      </c>
      <c r="G30" s="45">
        <v>-6.1403744043511725</v>
      </c>
      <c r="H30" s="47">
        <v>89.47</v>
      </c>
      <c r="I30" s="47">
        <v>2.29</v>
      </c>
      <c r="J30" s="47">
        <v>0.71</v>
      </c>
      <c r="K30" s="47">
        <v>0.19</v>
      </c>
      <c r="L30" s="47">
        <v>5.54</v>
      </c>
      <c r="M30" s="47">
        <v>0.03</v>
      </c>
      <c r="N30" s="47">
        <v>0.69</v>
      </c>
      <c r="O30" s="47">
        <v>0.05</v>
      </c>
      <c r="P30" s="47">
        <v>0.12</v>
      </c>
      <c r="Q30" s="47">
        <v>0.92</v>
      </c>
      <c r="R30" s="47">
        <v>77.75</v>
      </c>
      <c r="S30" s="47">
        <v>7</v>
      </c>
      <c r="T30" s="47">
        <v>4.71</v>
      </c>
      <c r="U30" s="47">
        <v>10.54</v>
      </c>
      <c r="V30" s="47">
        <v>3.4529463474142466</v>
      </c>
      <c r="W30" s="47">
        <v>63.861386138613859</v>
      </c>
      <c r="X30" s="47">
        <v>82.512088810188658</v>
      </c>
    </row>
    <row r="31" spans="1:24" x14ac:dyDescent="0.15">
      <c r="B31" s="43" t="s">
        <v>54</v>
      </c>
      <c r="C31" s="44">
        <v>180384</v>
      </c>
      <c r="D31" s="45">
        <v>3.8931828756326095</v>
      </c>
      <c r="E31" s="46">
        <v>667135</v>
      </c>
      <c r="F31" s="46">
        <v>36208</v>
      </c>
      <c r="G31" s="45">
        <v>5.7388572687489994</v>
      </c>
      <c r="H31" s="47">
        <v>75.459999999999994</v>
      </c>
      <c r="I31" s="47">
        <v>2.0499999999999998</v>
      </c>
      <c r="J31" s="47">
        <v>2.2599999999999998</v>
      </c>
      <c r="K31" s="47">
        <v>0.6</v>
      </c>
      <c r="L31" s="47">
        <v>14.79</v>
      </c>
      <c r="M31" s="47">
        <v>0.05</v>
      </c>
      <c r="N31" s="47">
        <v>1.89</v>
      </c>
      <c r="O31" s="47">
        <v>0.1</v>
      </c>
      <c r="P31" s="47">
        <v>0.35</v>
      </c>
      <c r="Q31" s="47">
        <v>2.46</v>
      </c>
      <c r="R31" s="47">
        <v>68.41</v>
      </c>
      <c r="S31" s="47">
        <v>14</v>
      </c>
      <c r="T31" s="47">
        <v>5.74</v>
      </c>
      <c r="U31" s="47">
        <v>11.85</v>
      </c>
      <c r="V31" s="47">
        <v>2.66965057463905</v>
      </c>
      <c r="W31" s="47">
        <v>70.634920634920633</v>
      </c>
      <c r="X31" s="47">
        <v>79.984260230849941</v>
      </c>
    </row>
    <row r="32" spans="1:24" x14ac:dyDescent="0.15">
      <c r="B32" s="43" t="s">
        <v>55</v>
      </c>
      <c r="C32" s="44">
        <v>180385</v>
      </c>
      <c r="D32" s="45">
        <v>12.007589411728388</v>
      </c>
      <c r="E32" s="46">
        <v>2057618</v>
      </c>
      <c r="F32" s="46">
        <v>452207</v>
      </c>
      <c r="G32" s="45">
        <v>28.167677934186322</v>
      </c>
      <c r="H32" s="47">
        <v>66.52</v>
      </c>
      <c r="I32" s="47">
        <v>23.85</v>
      </c>
      <c r="J32" s="47">
        <v>0.76</v>
      </c>
      <c r="K32" s="47">
        <v>0.08</v>
      </c>
      <c r="L32" s="47">
        <v>5.1100000000000003</v>
      </c>
      <c r="M32" s="47">
        <v>0.21</v>
      </c>
      <c r="N32" s="47">
        <v>1.2</v>
      </c>
      <c r="O32" s="47">
        <v>0.24</v>
      </c>
      <c r="P32" s="47">
        <v>0.6</v>
      </c>
      <c r="Q32" s="47">
        <v>1.42</v>
      </c>
      <c r="R32" s="47">
        <v>67.2</v>
      </c>
      <c r="S32" s="47">
        <v>10.92</v>
      </c>
      <c r="T32" s="47">
        <v>5.51</v>
      </c>
      <c r="U32" s="47">
        <v>16.38</v>
      </c>
      <c r="V32" s="47">
        <v>2.6262278426727659</v>
      </c>
      <c r="W32" s="47">
        <v>81.19047619047619</v>
      </c>
      <c r="X32" s="47">
        <v>84.617706427210479</v>
      </c>
    </row>
    <row r="33" spans="2:24" x14ac:dyDescent="0.15">
      <c r="B33" s="43" t="s">
        <v>56</v>
      </c>
      <c r="C33" s="44">
        <v>180386</v>
      </c>
      <c r="D33" s="45">
        <v>3.2549059496396442</v>
      </c>
      <c r="E33" s="46">
        <v>557760</v>
      </c>
      <c r="F33" s="46">
        <v>79368</v>
      </c>
      <c r="G33" s="45">
        <v>16.590578437766517</v>
      </c>
      <c r="H33" s="47">
        <v>74.989999999999995</v>
      </c>
      <c r="I33" s="47">
        <v>11.48</v>
      </c>
      <c r="J33" s="47">
        <v>1.17</v>
      </c>
      <c r="K33" s="47">
        <v>0.1</v>
      </c>
      <c r="L33" s="47">
        <v>7.85</v>
      </c>
      <c r="M33" s="47">
        <v>0.09</v>
      </c>
      <c r="N33" s="47">
        <v>2.62</v>
      </c>
      <c r="O33" s="47">
        <v>0.14000000000000001</v>
      </c>
      <c r="P33" s="47">
        <v>7.0000000000000007E-2</v>
      </c>
      <c r="Q33" s="47">
        <v>1.48</v>
      </c>
      <c r="R33" s="47">
        <v>59.59</v>
      </c>
      <c r="S33" s="47">
        <v>19.54</v>
      </c>
      <c r="T33" s="47">
        <v>5.59</v>
      </c>
      <c r="U33" s="47">
        <v>15.28</v>
      </c>
      <c r="V33" s="47">
        <v>2.6163805235012667</v>
      </c>
      <c r="W33" s="47">
        <v>77.408637873754159</v>
      </c>
      <c r="X33" s="47">
        <v>81.342655872148043</v>
      </c>
    </row>
    <row r="34" spans="2:24" x14ac:dyDescent="0.15">
      <c r="B34" s="43" t="s">
        <v>57</v>
      </c>
      <c r="C34" s="44">
        <v>180387</v>
      </c>
      <c r="D34" s="45">
        <v>4.3160533751821237</v>
      </c>
      <c r="E34" s="46">
        <v>739598</v>
      </c>
      <c r="F34" s="46">
        <v>94006</v>
      </c>
      <c r="G34" s="45">
        <v>14.561208936913717</v>
      </c>
      <c r="H34" s="47">
        <v>83.36</v>
      </c>
      <c r="I34" s="47">
        <v>8.33</v>
      </c>
      <c r="J34" s="47">
        <v>0.64</v>
      </c>
      <c r="K34" s="47">
        <v>0.1</v>
      </c>
      <c r="L34" s="47">
        <v>4.5999999999999996</v>
      </c>
      <c r="M34" s="47">
        <v>0.12</v>
      </c>
      <c r="N34" s="47">
        <v>1.73</v>
      </c>
      <c r="O34" s="47">
        <v>7.0000000000000007E-2</v>
      </c>
      <c r="P34" s="47">
        <v>0.03</v>
      </c>
      <c r="Q34" s="47">
        <v>1.03</v>
      </c>
      <c r="R34" s="47">
        <v>70.989999999999995</v>
      </c>
      <c r="S34" s="47">
        <v>10.63</v>
      </c>
      <c r="T34" s="47">
        <v>3.78</v>
      </c>
      <c r="U34" s="47">
        <v>14.59</v>
      </c>
      <c r="V34" s="47">
        <v>2.5541074413272002</v>
      </c>
      <c r="W34" s="47">
        <v>75.686274509803923</v>
      </c>
      <c r="X34" s="47">
        <v>83.945851908230949</v>
      </c>
    </row>
  </sheetData>
  <mergeCells count="3">
    <mergeCell ref="D1:I1"/>
    <mergeCell ref="M2:Q2"/>
    <mergeCell ref="D3:I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368300</xdr:colOff>
                <xdr:row>2</xdr:row>
                <xdr:rowOff>101600</xdr:rowOff>
              </to>
            </anchor>
          </objectPr>
        </oleObject>
      </mc:Choice>
      <mc:Fallback>
        <oleObject progId="Paint.Picture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Berglund Richard ESA/MS/SBT-S</dc:creator>
  <cp:lastModifiedBy>Microsoft Office User</cp:lastModifiedBy>
  <dcterms:created xsi:type="dcterms:W3CDTF">2023-04-18T12:12:47Z</dcterms:created>
  <dcterms:modified xsi:type="dcterms:W3CDTF">2023-04-24T14:26:12Z</dcterms:modified>
</cp:coreProperties>
</file>